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ertdudink/Library/Mobile Documents/com~apple~CloudDocs/ Kring van Catalinazeilers/2023/"/>
    </mc:Choice>
  </mc:AlternateContent>
  <xr:revisionPtr revIDLastSave="0" documentId="8_{CE10CBE0-4C9F-764E-A3A5-35EAC9CB0390}" xr6:coauthVersionLast="47" xr6:coauthVersionMax="47" xr10:uidLastSave="{00000000-0000-0000-0000-000000000000}"/>
  <bookViews>
    <workbookView xWindow="680" yWindow="1000" windowWidth="27840" windowHeight="16340" xr2:uid="{6AF5A1E9-8D82-6042-B623-8ED404B76FBF}"/>
  </bookViews>
  <sheets>
    <sheet name="Blad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 l="1"/>
  <c r="G28" i="1"/>
  <c r="E28" i="1"/>
  <c r="D28" i="1"/>
  <c r="C28" i="1"/>
  <c r="B28" i="1"/>
  <c r="J26" i="1"/>
  <c r="H26" i="1"/>
  <c r="E26" i="1"/>
  <c r="C26" i="1"/>
  <c r="J25" i="1"/>
  <c r="H25" i="1"/>
  <c r="E25" i="1"/>
  <c r="C25" i="1"/>
  <c r="E18" i="1"/>
  <c r="J18" i="1" s="1"/>
  <c r="D18" i="1"/>
  <c r="I18" i="1" s="1"/>
  <c r="B18" i="1"/>
  <c r="G18" i="1" s="1"/>
  <c r="J16" i="1"/>
  <c r="I16" i="1"/>
  <c r="G16" i="1"/>
  <c r="C15" i="1"/>
  <c r="C14" i="1"/>
  <c r="H13" i="1"/>
  <c r="C13" i="1"/>
  <c r="H12" i="1"/>
  <c r="H7" i="1" l="1"/>
  <c r="H8" i="1" l="1"/>
  <c r="C8" i="1"/>
  <c r="H14" i="1"/>
  <c r="H9" i="1"/>
  <c r="H16" i="1" s="1"/>
  <c r="C7" i="1"/>
  <c r="C18" i="1" l="1"/>
  <c r="H18" i="1" s="1"/>
  <c r="H24" i="1" l="1"/>
  <c r="H28" i="1" l="1"/>
  <c r="J24" i="1"/>
  <c r="J28" i="1" s="1"/>
</calcChain>
</file>

<file path=xl/sharedStrings.xml><?xml version="1.0" encoding="utf-8"?>
<sst xmlns="http://schemas.openxmlformats.org/spreadsheetml/2006/main" count="54" uniqueCount="38">
  <si>
    <t>Financieel overzicht KVCZ over de laatste 2 jaar</t>
  </si>
  <si>
    <t>fiscaal jaar Oktober 2022 t/m September 2023</t>
  </si>
  <si>
    <t>baten</t>
  </si>
  <si>
    <t>2021-2022 realisatie</t>
  </si>
  <si>
    <t>2022-2023 realisatie</t>
  </si>
  <si>
    <t>begr. 2022-2023</t>
  </si>
  <si>
    <t>begr. 2023-2024</t>
  </si>
  <si>
    <t>lasten</t>
  </si>
  <si>
    <t>contributie</t>
  </si>
  <si>
    <t>nieuwsbr./porto/website</t>
  </si>
  <si>
    <t>evenementen</t>
  </si>
  <si>
    <t xml:space="preserve"> adm./diversen/bankkst</t>
  </si>
  <si>
    <r>
      <t>verkopen</t>
    </r>
    <r>
      <rPr>
        <sz val="8"/>
        <color indexed="10"/>
        <rFont val="Arial"/>
        <family val="2"/>
      </rPr>
      <t xml:space="preserve"> </t>
    </r>
    <r>
      <rPr>
        <sz val="8"/>
        <rFont val="Arial"/>
        <family val="2"/>
      </rPr>
      <t>winkel</t>
    </r>
  </si>
  <si>
    <t xml:space="preserve"> evenementen</t>
  </si>
  <si>
    <t>lustrum evenement EB</t>
  </si>
  <si>
    <t xml:space="preserve"> lustrum evenement</t>
  </si>
  <si>
    <t>advert./ sponsoring</t>
  </si>
  <si>
    <t xml:space="preserve"> voorzieningen </t>
  </si>
  <si>
    <t xml:space="preserve">      vlaggetjes, etc.</t>
  </si>
  <si>
    <t xml:space="preserve">       lustrumevenement</t>
  </si>
  <si>
    <t xml:space="preserve"> verg.+ reisk.</t>
  </si>
  <si>
    <t>rente</t>
  </si>
  <si>
    <t xml:space="preserve">  Totaal lasten</t>
  </si>
  <si>
    <t>Totaal baten</t>
  </si>
  <si>
    <t xml:space="preserve">  Totaal resultaat</t>
  </si>
  <si>
    <t>balans</t>
  </si>
  <si>
    <t>activa:</t>
  </si>
  <si>
    <t>per 1-10-2022</t>
  </si>
  <si>
    <t>per 1-10-2023</t>
  </si>
  <si>
    <t>passiva:</t>
  </si>
  <si>
    <t>bank - giro:</t>
  </si>
  <si>
    <t xml:space="preserve">eigen vermogen </t>
  </si>
  <si>
    <t>INGB0005771540</t>
  </si>
  <si>
    <t>voorz. vlaggetjes, etc.</t>
  </si>
  <si>
    <t xml:space="preserve">ING spaarrekening </t>
  </si>
  <si>
    <t>voorz. Lustrumevenement</t>
  </si>
  <si>
    <t>Totaal activa</t>
  </si>
  <si>
    <t>Totaal passiva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</si>
</sst>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€&quot;\ * #,##0.00_);_(&quot;€&quot;\ * \(#,##0.00\);_(&quot;€&quot;\ * &quot;-&quot;??_);_(@_)"/>
    <numFmt numFmtId="164" formatCode="_-&quot;€&quot;\ * #,##0.00_-;_-&quot;€&quot;\ * #,##0.00\-;_-&quot;€&quot;\ * &quot;-&quot;??_-;_-@_-"/>
    <numFmt numFmtId="165" formatCode="&quot;€&quot;\ #,##0.00"/>
    <numFmt numFmtId="166" formatCode="_ &quot;€&quot;\ * #,##0.00_ ;_ &quot;€&quot;\ * \-#,##0.00_ ;_ &quot;€&quot;\ * &quot;-&quot;??_ ;_ @_ "/>
    <numFmt numFmtId="167" formatCode="_(&quot;fl&quot;\ * #,##0.00_);_(&quot;fl&quot;\ * \(#,##0.00\);_(&quot;fl&quot;\ * &quot;-&quot;??_);_(@_)"/>
  </numFmts>
  <fonts count="15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u/>
      <sz val="12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color indexed="55"/>
      <name val="Arial"/>
      <family val="2"/>
    </font>
    <font>
      <i/>
      <sz val="8"/>
      <color indexed="55"/>
      <name val="Arial"/>
      <family val="2"/>
    </font>
    <font>
      <i/>
      <sz val="8"/>
      <name val="Arial"/>
      <family val="2"/>
    </font>
    <font>
      <sz val="8"/>
      <color indexed="10"/>
      <name val="Arial"/>
      <family val="2"/>
    </font>
    <font>
      <i/>
      <sz val="10"/>
      <name val="Arial"/>
      <family val="2"/>
    </font>
    <font>
      <sz val="10"/>
      <color indexed="5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/>
    <xf numFmtId="0" fontId="4" fillId="0" borderId="0" xfId="1" applyFont="1"/>
    <xf numFmtId="164" fontId="4" fillId="0" borderId="0" xfId="1" applyNumberFormat="1" applyFont="1"/>
    <xf numFmtId="0" fontId="5" fillId="0" borderId="0" xfId="1" applyFont="1"/>
    <xf numFmtId="0" fontId="6" fillId="0" borderId="0" xfId="1" applyFont="1"/>
    <xf numFmtId="0" fontId="4" fillId="0" borderId="0" xfId="1" applyFont="1" applyAlignment="1">
      <alignment horizontal="center"/>
    </xf>
    <xf numFmtId="0" fontId="7" fillId="2" borderId="1" xfId="1" applyFont="1" applyFill="1" applyBorder="1" applyAlignment="1">
      <alignment horizontal="center"/>
    </xf>
    <xf numFmtId="0" fontId="7" fillId="2" borderId="2" xfId="1" applyFont="1" applyFill="1" applyBorder="1" applyAlignment="1">
      <alignment horizontal="center" wrapText="1"/>
    </xf>
    <xf numFmtId="0" fontId="8" fillId="3" borderId="2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/>
    </xf>
    <xf numFmtId="0" fontId="8" fillId="3" borderId="4" xfId="1" applyFont="1" applyFill="1" applyBorder="1" applyAlignment="1">
      <alignment horizontal="center"/>
    </xf>
    <xf numFmtId="0" fontId="4" fillId="0" borderId="5" xfId="1" applyFont="1" applyBorder="1"/>
    <xf numFmtId="0" fontId="4" fillId="0" borderId="6" xfId="1" applyFont="1" applyBorder="1"/>
    <xf numFmtId="165" fontId="4" fillId="0" borderId="7" xfId="1" applyNumberFormat="1" applyFont="1" applyBorder="1"/>
    <xf numFmtId="0" fontId="4" fillId="0" borderId="8" xfId="1" applyFont="1" applyBorder="1"/>
    <xf numFmtId="164" fontId="1" fillId="0" borderId="5" xfId="1" applyNumberFormat="1" applyBorder="1"/>
    <xf numFmtId="44" fontId="9" fillId="0" borderId="5" xfId="1" applyNumberFormat="1" applyFont="1" applyBorder="1"/>
    <xf numFmtId="44" fontId="10" fillId="0" borderId="5" xfId="1" applyNumberFormat="1" applyFont="1" applyBorder="1"/>
    <xf numFmtId="0" fontId="4" fillId="0" borderId="7" xfId="1" applyFont="1" applyBorder="1"/>
    <xf numFmtId="164" fontId="4" fillId="0" borderId="7" xfId="1" applyNumberFormat="1" applyFont="1" applyBorder="1"/>
    <xf numFmtId="44" fontId="4" fillId="0" borderId="7" xfId="1" applyNumberFormat="1" applyFont="1" applyBorder="1"/>
    <xf numFmtId="44" fontId="11" fillId="0" borderId="7" xfId="1" applyNumberFormat="1" applyFont="1" applyBorder="1"/>
    <xf numFmtId="166" fontId="4" fillId="0" borderId="8" xfId="1" applyNumberFormat="1" applyFont="1" applyBorder="1"/>
    <xf numFmtId="164" fontId="4" fillId="0" borderId="8" xfId="1" applyNumberFormat="1" applyFont="1" applyBorder="1"/>
    <xf numFmtId="44" fontId="4" fillId="0" borderId="7" xfId="1" applyNumberFormat="1" applyFont="1" applyBorder="1" applyAlignment="1">
      <alignment horizontal="center"/>
    </xf>
    <xf numFmtId="164" fontId="4" fillId="0" borderId="9" xfId="1" applyNumberFormat="1" applyFont="1" applyBorder="1"/>
    <xf numFmtId="166" fontId="4" fillId="0" borderId="7" xfId="1" applyNumberFormat="1" applyFont="1" applyBorder="1"/>
    <xf numFmtId="0" fontId="1" fillId="0" borderId="0" xfId="1"/>
    <xf numFmtId="0" fontId="1" fillId="0" borderId="10" xfId="1" applyBorder="1"/>
    <xf numFmtId="0" fontId="1" fillId="0" borderId="11" xfId="1" applyBorder="1"/>
    <xf numFmtId="0" fontId="1" fillId="0" borderId="12" xfId="1" applyBorder="1"/>
    <xf numFmtId="44" fontId="7" fillId="0" borderId="2" xfId="1" applyNumberFormat="1" applyFont="1" applyBorder="1"/>
    <xf numFmtId="44" fontId="8" fillId="0" borderId="2" xfId="1" applyNumberFormat="1" applyFont="1" applyBorder="1"/>
    <xf numFmtId="0" fontId="7" fillId="0" borderId="7" xfId="1" applyFont="1" applyBorder="1"/>
    <xf numFmtId="0" fontId="1" fillId="0" borderId="7" xfId="1" applyBorder="1"/>
    <xf numFmtId="0" fontId="13" fillId="0" borderId="7" xfId="1" applyFont="1" applyBorder="1"/>
    <xf numFmtId="0" fontId="7" fillId="0" borderId="2" xfId="1" applyFont="1" applyBorder="1"/>
    <xf numFmtId="166" fontId="4" fillId="0" borderId="0" xfId="1" applyNumberFormat="1" applyFont="1"/>
    <xf numFmtId="0" fontId="4" fillId="0" borderId="0" xfId="1" quotePrefix="1" applyFont="1"/>
    <xf numFmtId="44" fontId="4" fillId="0" borderId="0" xfId="1" applyNumberFormat="1" applyFont="1"/>
    <xf numFmtId="0" fontId="4" fillId="2" borderId="1" xfId="1" applyFont="1" applyFill="1" applyBorder="1"/>
    <xf numFmtId="0" fontId="7" fillId="2" borderId="13" xfId="1" applyFont="1" applyFill="1" applyBorder="1" applyAlignment="1">
      <alignment horizontal="center"/>
    </xf>
    <xf numFmtId="0" fontId="7" fillId="3" borderId="5" xfId="1" applyFont="1" applyFill="1" applyBorder="1" applyAlignment="1">
      <alignment horizontal="center"/>
    </xf>
    <xf numFmtId="0" fontId="8" fillId="3" borderId="5" xfId="1" applyFont="1" applyFill="1" applyBorder="1" applyAlignment="1">
      <alignment horizontal="center"/>
    </xf>
    <xf numFmtId="0" fontId="1" fillId="2" borderId="1" xfId="1" applyFill="1" applyBorder="1"/>
    <xf numFmtId="0" fontId="7" fillId="2" borderId="14" xfId="1" applyFont="1" applyFill="1" applyBorder="1" applyAlignment="1">
      <alignment horizontal="center"/>
    </xf>
    <xf numFmtId="44" fontId="7" fillId="2" borderId="11" xfId="1" applyNumberFormat="1" applyFont="1" applyFill="1" applyBorder="1"/>
    <xf numFmtId="0" fontId="7" fillId="2" borderId="15" xfId="1" applyFont="1" applyFill="1" applyBorder="1" applyAlignment="1">
      <alignment horizontal="center"/>
    </xf>
    <xf numFmtId="0" fontId="1" fillId="0" borderId="15" xfId="1" applyBorder="1"/>
    <xf numFmtId="44" fontId="11" fillId="0" borderId="6" xfId="1" applyNumberFormat="1" applyFont="1" applyBorder="1"/>
    <xf numFmtId="0" fontId="14" fillId="0" borderId="1" xfId="1" applyFont="1" applyBorder="1"/>
    <xf numFmtId="0" fontId="14" fillId="0" borderId="13" xfId="1" applyFont="1" applyBorder="1"/>
    <xf numFmtId="0" fontId="11" fillId="0" borderId="7" xfId="1" applyFont="1" applyBorder="1"/>
    <xf numFmtId="167" fontId="4" fillId="0" borderId="15" xfId="1" applyNumberFormat="1" applyFont="1" applyBorder="1"/>
    <xf numFmtId="44" fontId="4" fillId="0" borderId="9" xfId="1" applyNumberFormat="1" applyFont="1" applyBorder="1"/>
    <xf numFmtId="0" fontId="4" fillId="0" borderId="15" xfId="1" applyFont="1" applyBorder="1" applyAlignment="1">
      <alignment horizontal="left"/>
    </xf>
    <xf numFmtId="164" fontId="11" fillId="0" borderId="7" xfId="1" applyNumberFormat="1" applyFont="1" applyBorder="1"/>
    <xf numFmtId="0" fontId="4" fillId="0" borderId="15" xfId="1" applyFont="1" applyBorder="1"/>
    <xf numFmtId="0" fontId="14" fillId="0" borderId="15" xfId="1" applyFont="1" applyBorder="1"/>
    <xf numFmtId="164" fontId="1" fillId="0" borderId="7" xfId="1" applyNumberFormat="1" applyBorder="1"/>
    <xf numFmtId="164" fontId="13" fillId="0" borderId="7" xfId="1" applyNumberFormat="1" applyFont="1" applyBorder="1"/>
    <xf numFmtId="164" fontId="7" fillId="0" borderId="2" xfId="1" applyNumberFormat="1" applyFont="1" applyBorder="1"/>
    <xf numFmtId="164" fontId="8" fillId="0" borderId="2" xfId="1" applyNumberFormat="1" applyFont="1" applyBorder="1"/>
    <xf numFmtId="0" fontId="7" fillId="0" borderId="16" xfId="1" applyFont="1" applyBorder="1"/>
  </cellXfs>
  <cellStyles count="2">
    <cellStyle name="Standaard" xfId="0" builtinId="0"/>
    <cellStyle name="Standaard 2" xfId="1" xr:uid="{4BEF33B9-71E9-6D40-9346-5E63FCDD2E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robertdudink/Library/Containers/com.apple.mail/Data/Library/Mail%20Downloads/E108E476-27F3-484F-90CF-3CF45E99774F/Combi-overzicht%20BM%202022-2023-4.xlsx" TargetMode="External"/><Relationship Id="rId1" Type="http://schemas.openxmlformats.org/officeDocument/2006/relationships/externalLinkPath" Target="/Users/robertdudink/Library/Containers/com.apple.mail/Data/Library/Mail%20Downloads/E108E476-27F3-484F-90CF-3CF45E99774F/Combi-overzicht%20BM%202022-2023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nancieel verslag 2022-2023"/>
      <sheetName val="Jaaroverzicht cashflow"/>
      <sheetName val="Balans"/>
      <sheetName val="V&amp;W"/>
      <sheetName val="Girosparen"/>
      <sheetName val="Leden 2016"/>
      <sheetName val="Klantcontacten 2016"/>
      <sheetName val="Debiteurenstand 2016"/>
      <sheetName val="okt"/>
      <sheetName val="jrnl okt"/>
      <sheetName val="nov"/>
      <sheetName val="jrnl nov"/>
      <sheetName val="dec"/>
      <sheetName val="jrnl dec"/>
      <sheetName val="jan"/>
      <sheetName val="Jrnl jan."/>
      <sheetName val="feb"/>
      <sheetName val="jrnl feb"/>
      <sheetName val="mrt"/>
      <sheetName val="jrnl mrt"/>
      <sheetName val="apr"/>
      <sheetName val="jrnl apr"/>
      <sheetName val="mei"/>
      <sheetName val="jrnl mei"/>
      <sheetName val="jun"/>
      <sheetName val="jrnl jun"/>
      <sheetName val="jul"/>
      <sheetName val="jrnl jul"/>
      <sheetName val="aug"/>
      <sheetName val="jrnl aug"/>
      <sheetName val="sep"/>
      <sheetName val="jrnl sep"/>
      <sheetName val="Adreslijst"/>
      <sheetName val="Resultaat-Begroting"/>
      <sheetName val="overz 12 maanden"/>
      <sheetName val="Onderweg"/>
    </sheetNames>
    <sheetDataSet>
      <sheetData sheetId="0"/>
      <sheetData sheetId="1">
        <row r="24">
          <cell r="J24">
            <v>26.63</v>
          </cell>
          <cell r="L24">
            <v>1197.73</v>
          </cell>
          <cell r="M24">
            <v>0</v>
          </cell>
          <cell r="N24">
            <v>7.65</v>
          </cell>
          <cell r="O24">
            <v>96</v>
          </cell>
          <cell r="P24">
            <v>301.96000000000004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AK24">
            <v>1520</v>
          </cell>
          <cell r="AL24">
            <v>575</v>
          </cell>
        </row>
      </sheetData>
      <sheetData sheetId="2">
        <row r="150">
          <cell r="I150">
            <v>3028.1800000000012</v>
          </cell>
        </row>
        <row r="152">
          <cell r="D152">
            <v>1639.3700000000001</v>
          </cell>
        </row>
        <row r="153">
          <cell r="D153">
            <v>5907.1</v>
          </cell>
        </row>
        <row r="158">
          <cell r="I158">
            <v>-231.71000000000004</v>
          </cell>
        </row>
        <row r="160">
          <cell r="I160">
            <v>999.99999999999989</v>
          </cell>
        </row>
        <row r="161">
          <cell r="I161">
            <v>3750</v>
          </cell>
        </row>
      </sheetData>
      <sheetData sheetId="3"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-750</v>
          </cell>
        </row>
        <row r="39">
          <cell r="G3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6C08D-FF05-8D40-B6B0-B3BEC85905B7}">
  <dimension ref="A1:J28"/>
  <sheetViews>
    <sheetView tabSelected="1" workbookViewId="0">
      <selection activeCell="G3" sqref="G3"/>
    </sheetView>
  </sheetViews>
  <sheetFormatPr baseColWidth="10" defaultRowHeight="16" x14ac:dyDescent="0.2"/>
  <cols>
    <col min="1" max="1" width="21.5" customWidth="1"/>
    <col min="6" max="6" width="22.33203125" customWidth="1"/>
  </cols>
  <sheetData>
    <row r="1" spans="1:10" x14ac:dyDescent="0.2">
      <c r="A1" s="1" t="s">
        <v>0</v>
      </c>
      <c r="B1" s="2"/>
      <c r="C1" s="2"/>
      <c r="D1" s="2"/>
      <c r="E1" s="2"/>
      <c r="F1" s="2"/>
      <c r="G1" s="3"/>
      <c r="H1" s="4"/>
      <c r="I1" s="4"/>
      <c r="J1" s="5"/>
    </row>
    <row r="2" spans="1:10" x14ac:dyDescent="0.2">
      <c r="A2" s="6" t="s">
        <v>1</v>
      </c>
      <c r="B2" s="3"/>
      <c r="C2" s="3"/>
      <c r="D2" s="3"/>
      <c r="E2" s="3"/>
      <c r="F2" s="3"/>
      <c r="G2" s="3"/>
      <c r="H2" s="4"/>
      <c r="I2" s="4"/>
      <c r="J2" s="5"/>
    </row>
    <row r="3" spans="1:10" x14ac:dyDescent="0.2">
      <c r="A3" s="7"/>
      <c r="B3" s="3"/>
      <c r="C3" s="3"/>
      <c r="D3" s="3"/>
      <c r="E3" s="3"/>
      <c r="F3" s="3"/>
      <c r="G3" s="3"/>
      <c r="H3" s="4"/>
      <c r="I3" s="4"/>
      <c r="J3" s="5"/>
    </row>
    <row r="4" spans="1:10" ht="17" thickBot="1" x14ac:dyDescent="0.25">
      <c r="A4" s="4"/>
      <c r="B4" s="4"/>
      <c r="C4" s="4"/>
      <c r="D4" s="4"/>
      <c r="E4" s="4"/>
      <c r="F4" s="8"/>
      <c r="G4" s="8"/>
      <c r="H4" s="4"/>
      <c r="I4" s="4"/>
      <c r="J4" s="5"/>
    </row>
    <row r="5" spans="1:10" ht="26" thickBot="1" x14ac:dyDescent="0.25">
      <c r="A5" s="9" t="s">
        <v>2</v>
      </c>
      <c r="B5" s="10" t="s">
        <v>3</v>
      </c>
      <c r="C5" s="10" t="s">
        <v>4</v>
      </c>
      <c r="D5" s="11" t="s">
        <v>5</v>
      </c>
      <c r="E5" s="11" t="s">
        <v>6</v>
      </c>
      <c r="F5" s="12" t="s">
        <v>7</v>
      </c>
      <c r="G5" s="10" t="s">
        <v>3</v>
      </c>
      <c r="H5" s="10" t="s">
        <v>4</v>
      </c>
      <c r="I5" s="13" t="s">
        <v>5</v>
      </c>
      <c r="J5" s="11" t="s">
        <v>6</v>
      </c>
    </row>
    <row r="6" spans="1:10" x14ac:dyDescent="0.2">
      <c r="A6" s="14"/>
      <c r="B6" s="15"/>
      <c r="C6" s="15"/>
      <c r="D6" s="16"/>
      <c r="E6" s="16"/>
      <c r="F6" s="17"/>
      <c r="G6" s="18"/>
      <c r="H6" s="18"/>
      <c r="I6" s="19"/>
      <c r="J6" s="20"/>
    </row>
    <row r="7" spans="1:10" x14ac:dyDescent="0.2">
      <c r="A7" s="21" t="s">
        <v>8</v>
      </c>
      <c r="B7" s="22">
        <v>70</v>
      </c>
      <c r="C7" s="22">
        <f ca="1">'[1]Jaaroverzicht cashflow'!AK24</f>
        <v>1520</v>
      </c>
      <c r="D7" s="23">
        <v>1925</v>
      </c>
      <c r="E7" s="24">
        <v>1575</v>
      </c>
      <c r="F7" s="17" t="s">
        <v>9</v>
      </c>
      <c r="G7" s="25">
        <v>294.57</v>
      </c>
      <c r="H7" s="25">
        <f ca="1">'[1]Jaaroverzicht cashflow'!M24+'[1]Jaaroverzicht cashflow'!N24+'[1]Jaaroverzicht cashflow'!O24</f>
        <v>103.65</v>
      </c>
      <c r="I7" s="24">
        <v>250</v>
      </c>
      <c r="J7" s="24">
        <v>200</v>
      </c>
    </row>
    <row r="8" spans="1:10" x14ac:dyDescent="0.2">
      <c r="A8" s="21" t="s">
        <v>10</v>
      </c>
      <c r="B8" s="22">
        <v>1070</v>
      </c>
      <c r="C8" s="22">
        <f ca="1">'[1]Jaaroverzicht cashflow'!AL24</f>
        <v>575</v>
      </c>
      <c r="D8" s="24">
        <v>500</v>
      </c>
      <c r="E8" s="24">
        <v>200</v>
      </c>
      <c r="F8" s="17" t="s">
        <v>11</v>
      </c>
      <c r="G8" s="26">
        <v>697.78</v>
      </c>
      <c r="H8" s="26">
        <f ca="1">'[1]Jaaroverzicht cashflow'!P24+'[1]Jaaroverzicht cashflow'!Q24+'[1]Jaaroverzicht cashflow'!R24+'[1]Jaaroverzicht cashflow'!S24+'[1]Jaaroverzicht cashflow'!T24+'[1]Jaaroverzicht cashflow'!U24+'[1]Jaaroverzicht cashflow'!W24</f>
        <v>301.96000000000004</v>
      </c>
      <c r="I8" s="24">
        <v>300</v>
      </c>
      <c r="J8" s="24">
        <v>300</v>
      </c>
    </row>
    <row r="9" spans="1:10" x14ac:dyDescent="0.2">
      <c r="A9" s="21" t="s">
        <v>12</v>
      </c>
      <c r="B9" s="22"/>
      <c r="C9" s="22"/>
      <c r="D9" s="23">
        <v>0</v>
      </c>
      <c r="E9" s="23">
        <v>0</v>
      </c>
      <c r="F9" s="17" t="s">
        <v>13</v>
      </c>
      <c r="G9" s="25">
        <v>2412.5499999999997</v>
      </c>
      <c r="H9" s="26">
        <f ca="1">'[1]Jaaroverzicht cashflow'!L24</f>
        <v>1197.73</v>
      </c>
      <c r="I9" s="24">
        <v>1000</v>
      </c>
      <c r="J9" s="24">
        <v>500</v>
      </c>
    </row>
    <row r="10" spans="1:10" x14ac:dyDescent="0.2">
      <c r="A10" s="21" t="s">
        <v>14</v>
      </c>
      <c r="B10" s="22"/>
      <c r="C10" s="22"/>
      <c r="D10" s="23"/>
      <c r="E10" s="24">
        <v>2000</v>
      </c>
      <c r="F10" s="21" t="s">
        <v>15</v>
      </c>
      <c r="G10" s="25"/>
      <c r="H10" s="26"/>
      <c r="I10" s="24"/>
      <c r="J10" s="24">
        <v>5000</v>
      </c>
    </row>
    <row r="11" spans="1:10" x14ac:dyDescent="0.2">
      <c r="A11" s="21" t="s">
        <v>16</v>
      </c>
      <c r="B11" s="22"/>
      <c r="C11" s="22"/>
      <c r="D11" s="27"/>
      <c r="E11" s="24"/>
      <c r="F11" s="17" t="s">
        <v>17</v>
      </c>
      <c r="G11" s="26"/>
      <c r="H11" s="26"/>
      <c r="I11" s="24"/>
      <c r="J11" s="24"/>
    </row>
    <row r="12" spans="1:10" x14ac:dyDescent="0.2">
      <c r="A12" s="17" t="s">
        <v>17</v>
      </c>
      <c r="B12" s="22"/>
      <c r="C12" s="22"/>
      <c r="D12" s="27"/>
      <c r="E12" s="24"/>
      <c r="F12" s="21" t="s">
        <v>18</v>
      </c>
      <c r="G12" s="23">
        <v>0</v>
      </c>
      <c r="H12" s="23">
        <f>'[1]V&amp;W'!G34</f>
        <v>0</v>
      </c>
      <c r="I12" s="24"/>
      <c r="J12" s="24"/>
    </row>
    <row r="13" spans="1:10" x14ac:dyDescent="0.2">
      <c r="A13" s="21" t="s">
        <v>18</v>
      </c>
      <c r="B13" s="22">
        <v>1051.1199999999999</v>
      </c>
      <c r="C13" s="22">
        <f>'[1]V&amp;W'!G35+'[1]V&amp;W'!G36</f>
        <v>0</v>
      </c>
      <c r="D13" s="27"/>
      <c r="E13" s="24">
        <v>500</v>
      </c>
      <c r="F13" s="21" t="s">
        <v>19</v>
      </c>
      <c r="G13" s="23">
        <v>750</v>
      </c>
      <c r="H13" s="23">
        <f>-'[1]V&amp;W'!G38</f>
        <v>750</v>
      </c>
      <c r="I13" s="24">
        <v>750</v>
      </c>
      <c r="J13" s="24"/>
    </row>
    <row r="14" spans="1:10" x14ac:dyDescent="0.2">
      <c r="A14" s="21" t="s">
        <v>19</v>
      </c>
      <c r="B14" s="22"/>
      <c r="C14" s="22">
        <f>'[1]V&amp;W'!G39+'[1]V&amp;W'!G37</f>
        <v>0</v>
      </c>
      <c r="D14" s="23"/>
      <c r="E14" s="24">
        <v>3000</v>
      </c>
      <c r="F14" s="17" t="s">
        <v>20</v>
      </c>
      <c r="G14" s="25">
        <v>0</v>
      </c>
      <c r="H14" s="23">
        <f ca="1">'[1]Jaaroverzicht cashflow'!V24</f>
        <v>0</v>
      </c>
      <c r="I14" s="24">
        <v>125</v>
      </c>
      <c r="J14" s="24">
        <v>75</v>
      </c>
    </row>
    <row r="15" spans="1:10" ht="17" thickBot="1" x14ac:dyDescent="0.25">
      <c r="A15" s="21" t="s">
        <v>21</v>
      </c>
      <c r="B15" s="28"/>
      <c r="C15" s="28">
        <f>'[1]Jaaroverzicht cashflow'!J24</f>
        <v>26.63</v>
      </c>
      <c r="D15" s="29">
        <v>0</v>
      </c>
      <c r="E15" s="24">
        <v>50</v>
      </c>
      <c r="F15" s="30"/>
      <c r="G15" s="31"/>
      <c r="H15" s="32"/>
      <c r="I15" s="32"/>
      <c r="J15" s="33"/>
    </row>
    <row r="16" spans="1:10" ht="17" thickBot="1" x14ac:dyDescent="0.25">
      <c r="A16" s="21"/>
      <c r="B16" s="28"/>
      <c r="C16" s="28"/>
      <c r="D16" s="29"/>
      <c r="E16" s="29"/>
      <c r="F16" s="34" t="s">
        <v>22</v>
      </c>
      <c r="G16" s="34">
        <f>SUM(G7:G14)</f>
        <v>4154.8999999999996</v>
      </c>
      <c r="H16" s="34">
        <f ca="1">SUM(H7:H14)</f>
        <v>2353.34</v>
      </c>
      <c r="I16" s="34">
        <f>SUM(I6:I14)</f>
        <v>2425</v>
      </c>
      <c r="J16" s="35">
        <f>SUM(J7:J14)</f>
        <v>6075</v>
      </c>
    </row>
    <row r="17" spans="1:10" ht="17" thickBot="1" x14ac:dyDescent="0.25">
      <c r="A17" s="21"/>
      <c r="B17" s="22"/>
      <c r="C17" s="22"/>
      <c r="D17" s="29"/>
      <c r="E17" s="29"/>
      <c r="F17" s="36"/>
      <c r="G17" s="23"/>
      <c r="H17" s="23"/>
      <c r="I17" s="37"/>
      <c r="J17" s="38"/>
    </row>
    <row r="18" spans="1:10" ht="17" thickBot="1" x14ac:dyDescent="0.25">
      <c r="A18" s="39" t="s">
        <v>23</v>
      </c>
      <c r="B18" s="34">
        <f>SUM(B6:B15)</f>
        <v>2191.12</v>
      </c>
      <c r="C18" s="34">
        <f ca="1">SUM(C7:C17)</f>
        <v>2121.63</v>
      </c>
      <c r="D18" s="34">
        <f>SUM(D7:D17)</f>
        <v>2425</v>
      </c>
      <c r="E18" s="35">
        <f>SUM(E7:E17)</f>
        <v>7325</v>
      </c>
      <c r="F18" s="34" t="s">
        <v>24</v>
      </c>
      <c r="G18" s="34">
        <f>B18-G16</f>
        <v>-1963.7799999999997</v>
      </c>
      <c r="H18" s="34">
        <f ca="1">C18-H16</f>
        <v>-231.71000000000004</v>
      </c>
      <c r="I18" s="34">
        <f>D18-I16</f>
        <v>0</v>
      </c>
      <c r="J18" s="35">
        <f>E18-J16</f>
        <v>1250</v>
      </c>
    </row>
    <row r="19" spans="1:10" x14ac:dyDescent="0.2">
      <c r="A19" s="17"/>
      <c r="B19" s="4"/>
      <c r="C19" s="4"/>
      <c r="D19" s="4"/>
      <c r="E19" s="4"/>
      <c r="F19" s="4"/>
      <c r="G19" s="4"/>
      <c r="H19" s="40"/>
      <c r="I19" s="4"/>
      <c r="J19" s="4"/>
    </row>
    <row r="20" spans="1:10" ht="17" thickBot="1" x14ac:dyDescent="0.25">
      <c r="A20" s="41"/>
      <c r="B20" s="4"/>
      <c r="C20" s="4"/>
      <c r="D20" s="42"/>
      <c r="E20" s="4"/>
      <c r="F20" s="30"/>
      <c r="G20" s="30"/>
      <c r="H20" s="30"/>
      <c r="I20" s="30"/>
      <c r="J20" s="4"/>
    </row>
    <row r="21" spans="1:10" ht="17" thickBot="1" x14ac:dyDescent="0.25">
      <c r="A21" s="43"/>
      <c r="B21" s="44" t="s">
        <v>25</v>
      </c>
      <c r="C21" s="44" t="s">
        <v>25</v>
      </c>
      <c r="D21" s="45"/>
      <c r="E21" s="46"/>
      <c r="F21" s="47"/>
      <c r="G21" s="44" t="s">
        <v>25</v>
      </c>
      <c r="H21" s="44" t="s">
        <v>25</v>
      </c>
      <c r="I21" s="45"/>
      <c r="J21" s="46"/>
    </row>
    <row r="22" spans="1:10" ht="17" thickBot="1" x14ac:dyDescent="0.25">
      <c r="A22" s="48" t="s">
        <v>26</v>
      </c>
      <c r="B22" s="49" t="s">
        <v>27</v>
      </c>
      <c r="C22" s="49" t="s">
        <v>28</v>
      </c>
      <c r="D22" s="11" t="s">
        <v>5</v>
      </c>
      <c r="E22" s="11" t="s">
        <v>6</v>
      </c>
      <c r="F22" s="50" t="s">
        <v>29</v>
      </c>
      <c r="G22" s="49" t="s">
        <v>27</v>
      </c>
      <c r="H22" s="49" t="s">
        <v>28</v>
      </c>
      <c r="I22" s="11" t="s">
        <v>5</v>
      </c>
      <c r="J22" s="11" t="s">
        <v>6</v>
      </c>
    </row>
    <row r="23" spans="1:10" x14ac:dyDescent="0.2">
      <c r="A23" s="51"/>
      <c r="B23" s="52"/>
      <c r="C23" s="52"/>
      <c r="D23" s="24"/>
      <c r="E23" s="24"/>
      <c r="F23" s="53"/>
      <c r="G23" s="54"/>
      <c r="H23" s="22"/>
      <c r="I23" s="55"/>
      <c r="J23" s="55"/>
    </row>
    <row r="24" spans="1:10" x14ac:dyDescent="0.2">
      <c r="A24" s="56" t="s">
        <v>30</v>
      </c>
      <c r="B24" s="57"/>
      <c r="C24" s="57"/>
      <c r="D24" s="23"/>
      <c r="E24" s="24"/>
      <c r="F24" s="58" t="s">
        <v>31</v>
      </c>
      <c r="G24" s="22">
        <v>3028.1800000000012</v>
      </c>
      <c r="H24" s="22">
        <f ca="1">[1]Balans!I150+[1]Balans!I158</f>
        <v>2796.4700000000012</v>
      </c>
      <c r="I24" s="22">
        <v>3028.1800000000012</v>
      </c>
      <c r="J24" s="59">
        <f ca="1">H24+J18</f>
        <v>4046.4700000000012</v>
      </c>
    </row>
    <row r="25" spans="1:10" x14ac:dyDescent="0.2">
      <c r="A25" s="60" t="s">
        <v>32</v>
      </c>
      <c r="B25" s="22">
        <v>1147.7100000000005</v>
      </c>
      <c r="C25" s="22">
        <f>[1]Balans!D152</f>
        <v>1639.3700000000001</v>
      </c>
      <c r="D25" s="22">
        <v>1897.7100000000005</v>
      </c>
      <c r="E25" s="59">
        <f>C25+E7+E8-J7-J8-J14</f>
        <v>2839.37</v>
      </c>
      <c r="F25" s="60" t="s">
        <v>33</v>
      </c>
      <c r="G25" s="22">
        <v>999.99999999999989</v>
      </c>
      <c r="H25" s="22">
        <f>[1]Balans!I160</f>
        <v>999.99999999999989</v>
      </c>
      <c r="I25" s="22">
        <v>999.99999999999989</v>
      </c>
      <c r="J25" s="59">
        <f>I25-E13</f>
        <v>499.99999999999989</v>
      </c>
    </row>
    <row r="26" spans="1:10" x14ac:dyDescent="0.2">
      <c r="A26" s="60" t="s">
        <v>34</v>
      </c>
      <c r="B26" s="22">
        <v>5880.47</v>
      </c>
      <c r="C26" s="22">
        <f>[1]Balans!D153</f>
        <v>5907.1</v>
      </c>
      <c r="D26" s="22">
        <v>5880.4699999999993</v>
      </c>
      <c r="E26" s="59">
        <f>+C26+E15-J9+E10-J10</f>
        <v>2457.1000000000004</v>
      </c>
      <c r="F26" s="60" t="s">
        <v>35</v>
      </c>
      <c r="G26" s="22">
        <v>3000</v>
      </c>
      <c r="H26" s="22">
        <f>[1]Balans!I161</f>
        <v>3750</v>
      </c>
      <c r="I26" s="22">
        <v>3750</v>
      </c>
      <c r="J26" s="59">
        <f>H26+J13-E14</f>
        <v>750</v>
      </c>
    </row>
    <row r="27" spans="1:10" ht="17" thickBot="1" x14ac:dyDescent="0.25">
      <c r="A27" s="61"/>
      <c r="B27" s="22"/>
      <c r="C27" s="22"/>
      <c r="D27" s="37"/>
      <c r="E27" s="38"/>
      <c r="F27" s="51"/>
      <c r="G27" s="22"/>
      <c r="H27" s="22"/>
      <c r="I27" s="62"/>
      <c r="J27" s="63"/>
    </row>
    <row r="28" spans="1:10" ht="17" thickBot="1" x14ac:dyDescent="0.25">
      <c r="A28" s="39" t="s">
        <v>36</v>
      </c>
      <c r="B28" s="64">
        <f>SUM(B24:B27)</f>
        <v>7028.18</v>
      </c>
      <c r="C28" s="64">
        <f>SUM(C24:C27)</f>
        <v>7546.47</v>
      </c>
      <c r="D28" s="64">
        <f>SUM(D24:D27)</f>
        <v>7778.18</v>
      </c>
      <c r="E28" s="65">
        <f>SUM(E24:E27)</f>
        <v>5296.47</v>
      </c>
      <c r="F28" s="66" t="s">
        <v>37</v>
      </c>
      <c r="G28" s="64">
        <f>SUM(G24:G27)</f>
        <v>7028.1800000000012</v>
      </c>
      <c r="H28" s="64">
        <f ca="1">SUM(H24:H26)</f>
        <v>7546.4700000000012</v>
      </c>
      <c r="I28" s="64">
        <f>SUM(I24:I26)</f>
        <v>7778.1800000000012</v>
      </c>
      <c r="J28" s="65">
        <f ca="1">SUM(J24:J26)</f>
        <v>5296.4700000000012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Dudink</dc:creator>
  <cp:lastModifiedBy>Robert Dudink</cp:lastModifiedBy>
  <dcterms:created xsi:type="dcterms:W3CDTF">2023-11-07T08:56:26Z</dcterms:created>
  <dcterms:modified xsi:type="dcterms:W3CDTF">2023-11-07T09:00:01Z</dcterms:modified>
</cp:coreProperties>
</file>